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016. վերջն.)" sheetId="1" r:id="rId1"/>
  </sheets>
  <definedNames>
    <definedName name="_xlnm.Print_Titles" localSheetId="0">'Лист1 (2016. վերջն.)'!$6:$7</definedName>
  </definedNames>
  <calcPr fullCalcOnLoad="1"/>
</workbook>
</file>

<file path=xl/sharedStrings.xml><?xml version="1.0" encoding="utf-8"?>
<sst xmlns="http://schemas.openxmlformats.org/spreadsheetml/2006/main" count="68" uniqueCount="64">
  <si>
    <t>Ա</t>
  </si>
  <si>
    <t>Բ</t>
  </si>
  <si>
    <t>Գ</t>
  </si>
  <si>
    <t>Էներգետիկ, կոմունալ և կապի ծառայություններ</t>
  </si>
  <si>
    <t xml:space="preserve">Ազգային ժողովի </t>
  </si>
  <si>
    <t>Տեղական ինքնակառավարման մարմինների</t>
  </si>
  <si>
    <t>Ամբողջը</t>
  </si>
  <si>
    <t>ՀՀ ոստիկանության ՖԲՎ</t>
  </si>
  <si>
    <t>Դ</t>
  </si>
  <si>
    <t>Ե</t>
  </si>
  <si>
    <t>Զ</t>
  </si>
  <si>
    <t>Է</t>
  </si>
  <si>
    <t>Տարբերությունը</t>
  </si>
  <si>
    <t>%-ով</t>
  </si>
  <si>
    <t>X</t>
  </si>
  <si>
    <t>(մլն. դրամ)</t>
  </si>
  <si>
    <t>Պարզաբանումներ</t>
  </si>
  <si>
    <t>Սոցիալական բնույթ ունեցող և գնումներ չհանդիսացող ընթացիկ ծախսեր,   այդ թվում`</t>
  </si>
  <si>
    <t>Գնումների ընթացակարգով կատարվող ծախսեր,  այդ թվում`</t>
  </si>
  <si>
    <t xml:space="preserve">Աշխատողների աշխատավարձեր և հավելավճարներ </t>
  </si>
  <si>
    <t xml:space="preserve">&lt;&lt;Հասարակական կարգի պահպանության ապահովում&gt;&gt; ծրագիր </t>
  </si>
  <si>
    <t>&lt;&lt;Պետավտոհամարանիշների ձեռքբերում&gt;&gt; ծրագիր</t>
  </si>
  <si>
    <t>&lt;&lt;Կենտրոնացված կարգով դեղորայքի ձեռքբերում&gt;&gt; ծրագիր</t>
  </si>
  <si>
    <t>Հ/հ</t>
  </si>
  <si>
    <t>Սոցիալական բնույթ ունեցող և գնումներ չհանդիսացող ծախսեր,   այդ թվում`</t>
  </si>
  <si>
    <t xml:space="preserve">Աշխատողների աշխատավարձեր, պարգևատրումներ </t>
  </si>
  <si>
    <t>Գնում չհանդիսացող ծախսեր</t>
  </si>
  <si>
    <t>2,2</t>
  </si>
  <si>
    <t>2,3</t>
  </si>
  <si>
    <t>2,4</t>
  </si>
  <si>
    <t>2,5</t>
  </si>
  <si>
    <t>Այլ  ապրանքներ, աշխատանքներ, ծառայություններ</t>
  </si>
  <si>
    <t>Գրասենյակային նյութեր և հագուստ</t>
  </si>
  <si>
    <t>Տրանսպորտային նյութեր</t>
  </si>
  <si>
    <t>Արտասահմանյան պաշտոնական գործուղումներ</t>
  </si>
  <si>
    <t>ՀՀ կառավարության պահուստային ֆոնդ</t>
  </si>
  <si>
    <t>ՀՀ պետական կառավարման մարմինների կողմից դիմումներ, հայցադիմումներ, դատարանի վճիռների և որոշումների դեմ վերաքննիչ և վճռաբեկ բողոքներ ներկայացնելիս՝ &lt;&lt;Պետական տուրքի մասին&gt;&gt; ՀՀ օրենքով սահմանված վճարումներ</t>
  </si>
  <si>
    <t>Ը</t>
  </si>
  <si>
    <t>Կենսաչափական կողմնորոշիչներ պարունակող էլեկտրոնային անձնագրեր և նույնականացման քարտեր</t>
  </si>
  <si>
    <t>2015թ. փաստացի</t>
  </si>
  <si>
    <t>Թ</t>
  </si>
  <si>
    <t>Տեղական ինքնակառավարման մարմինների  ընտրություններ</t>
  </si>
  <si>
    <t>&lt;&lt;Մասնագիտական կրթություն&gt;&gt; ծրագիր</t>
  </si>
  <si>
    <t>Բյուջետային ծրագրերը և ծախսերի հիմնական ուղղությունները</t>
  </si>
  <si>
    <t>&lt;&lt;Պետական պահպանություն&gt;&gt; ծրագիր (պետական բյուջեի միջոցների հաշվին հատուկ կարևորագույն օբյեկտների պետական պահպանություն)</t>
  </si>
  <si>
    <t xml:space="preserve">Գնումների ընթացակարգով կատարվող ծախսեր </t>
  </si>
  <si>
    <t>Տարբերությունը 2015թ.-ի գնումների արդյունքում տնտեսված միջոցներն են: Բյուջետային հատկացումների աճ չի նախատեսվել:</t>
  </si>
  <si>
    <t>Ավելացումը պայմանավորված է ՀՀ հանրային ծառայությունները կարգավորող հանձնաժողովի 2015թ. հունիսի 17-ի թիվ 174-Ն որոշմամբ սահմանված՝  սպառողներին վաճառվող էլեկտրական էներգիայի սակագների բարձրացմամբ:</t>
  </si>
  <si>
    <t>ՀՀ 2016թ. պետական բյուջեով հատկացված՝ տեղական ինքնակառավարման մարմինների հերթական ընտրությունների անցկացման հետ կապված ծախսերն են:</t>
  </si>
  <si>
    <t>Գումարով</t>
  </si>
  <si>
    <t>2016թ. Փաստացի</t>
  </si>
  <si>
    <t xml:space="preserve">2016թ.-ին պահպանվել է 2015թ. մակարդակը: 
2016 թ.-ին 4380 դրամ/զույգ միավորի գնով ձեռք է բերվել 90043  զույգ համարանիշ, որից 53933 զույգը, գումարով` 236,2 մլն. դրամ` բյուջետային, իսկ 36110 զույգը, գումարով` 158,2 մլն. դրամ ՃՈ արտաբյուջետային միջոցների հաշվին, ընդամենը՝ 394.4 մլն. դրամ: </t>
  </si>
  <si>
    <t>Ամբողջի մեջ 
%-ը</t>
  </si>
  <si>
    <r>
      <t xml:space="preserve">Հատկացումները կատարվել են  ՀՀ կառավարության առանձին որոշումներով, փաստացի իրացված քանակներին համապատասխան: 
</t>
    </r>
    <r>
      <rPr>
        <b/>
        <sz val="10"/>
        <rFont val="GHEA Grapalat"/>
        <family val="3"/>
      </rPr>
      <t>2015թ.-ին</t>
    </r>
    <r>
      <rPr>
        <sz val="10"/>
        <rFont val="GHEA Grapalat"/>
        <family val="3"/>
      </rPr>
      <t xml:space="preserve"> 2962 դր. միավորի գնով ձեռք է բերվել 204130 հատ նույնականացման քարտ, գումարով 604.6 մլն. դրամ, 19994.6 դր. միավորի գնով` 115871 հատ էլեկտրոնային անձնագիր, 2316.8 մլն. դրամ գումարով: Հարկ է նշել, որ արտաբյուջետային միջոցների հաշվին 1162.8 դր. միավորի գնով ձեռք է բերվել 100000 հատ հին նմուշի անձնագիր, գումարով 116.3 մլն. դրամ: 
</t>
    </r>
    <r>
      <rPr>
        <b/>
        <sz val="10"/>
        <rFont val="GHEA Grapalat"/>
        <family val="3"/>
      </rPr>
      <t>2016թ.ին</t>
    </r>
    <r>
      <rPr>
        <sz val="10"/>
        <rFont val="GHEA Grapalat"/>
        <family val="3"/>
      </rPr>
      <t xml:space="preserve"> 2856.4 դր. միավորի գնով` 348301 հատ  նույնականացման քարտ, գումարով 994.9 մլն. դրամ, 5058.1 դր. և 19942.2 միավորի գներով` համապատասխանաբար 20000 հատ և 84700 հատ էլեկտրոնային անձնագիր, ընդամենը 1790265.6 մլն. դրամ,  1162.8 դր. միավորի գնով` 250000 հատ հին նմուշի անձնագիր, 290.7 մլն. դրամ գումարով: Հարկ է նշել, որ արտաբյուջետային միջոցների հաշվին 1162.8 դր. միավորի գնով ձեռք է բերվել 130000 հատ հին նմուշի անձնագիր, գումարով 151.2 մլն. դրամ: </t>
    </r>
  </si>
  <si>
    <t xml:space="preserve">Տ Ե Ղ Ե Կ Ա Ն Ք   </t>
  </si>
  <si>
    <t>ՀՀ  ոստիկանության  2016թ.-ի  բյուջեի կատարման վերաբերյալ</t>
  </si>
  <si>
    <t>Աճը  պայմանավորված է ստորև ներկայացված հանգամանքներով:</t>
  </si>
  <si>
    <t xml:space="preserve">Աճը` 22,1 մլն. դրամի չափով վերագրվում է   ՀՀ հանրային ծառայությունները կարգավորող հանձնաժողովի 2015թ. հունիսի 17-ի թիվ 174-Ն որոշմամբ սահմանված՝  սպառողներին վաճառվող էլեկտրական էներգիայի սակագների բարձրացման; </t>
  </si>
  <si>
    <t>Գնում չհանդիսացող ծախսեր (արձակման նպաստ, գործուղում, դրամաշնորհ, հարկեր-տուրքեր և այլն)</t>
  </si>
  <si>
    <t xml:space="preserve">Տարբերությունը պայմանավորված է 2015-2016թթ-ին բյուջեի կատարման ընթացքում որոշակի կարիքների բավարարման նպատակով իրականացված  վերաբաշխումներով:  </t>
  </si>
  <si>
    <r>
      <t xml:space="preserve">
</t>
    </r>
    <r>
      <rPr>
        <b/>
        <sz val="10"/>
        <rFont val="GHEA Grapalat"/>
        <family val="3"/>
      </rPr>
      <t>2015թ.-ին</t>
    </r>
    <r>
      <rPr>
        <sz val="10"/>
        <rFont val="GHEA Grapalat"/>
        <family val="3"/>
      </rPr>
      <t xml:space="preserve"> 412.87 դր. միջին միավորի գնով ձեռք է բերվել 2149543լ. ռեգուլյար տեսակի բենզին, 887.5 մլն. դրամ գումարով, 427.5 դր. միջին միավորի գնով 192000լ. պրեմիում տեսակի բերնզին, 82.1 մլն. դրամ և  390 դր. միջին միավորի գնով 15599լ. դիզ. վառելիք, 6.1 մլն. դրամ գումարով:
</t>
    </r>
    <r>
      <rPr>
        <b/>
        <sz val="10"/>
        <rFont val="GHEA Grapalat"/>
        <family val="3"/>
      </rPr>
      <t>2016թ.-ին</t>
    </r>
    <r>
      <rPr>
        <sz val="10"/>
        <rFont val="GHEA Grapalat"/>
        <family val="3"/>
      </rPr>
      <t xml:space="preserve"> 342.65 դր. միջին միավորի գնով ձեռք է բերվել 2182983լ. ռեգուլյար տեսակի բենզին, 748.0 մլն. դրամ գումարով, 363.33 դր. միջին միավորի գնով 125714լ. պրեմիում տեսակի բերնզին, 45.7 մլն. դրամ և 322.65 դր. միջին միավորի գնով 17354լ. դիզ. վառելիք, 5.6 մլն. դրամ գումարով:</t>
    </r>
  </si>
  <si>
    <t xml:space="preserve">Տարբերությունները պայմանավորված են 2015-2016թթ-ին իրականացված ներքին հոդվածային վերաբաշխումների հանգամանքով: </t>
  </si>
  <si>
    <t>Տարբերությունները պայմանավորված են 2015-2016թթ-ին իրականացված ներքին հոդվածային վերաբաշխումների հանգամանքով:</t>
  </si>
  <si>
    <t>Աճը հիմնականում վերագրվում է աշխատանքի վարձատրության ֆոնդին և պայմանավորված է պետական պահպանության նոր` 39  ջրային օբյեկտների  ավելացման հանգամանքով: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</si>
</sst>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  <numFmt numFmtId="189" formatCode="0.0"/>
    <numFmt numFmtId="190" formatCode="0.0000"/>
    <numFmt numFmtId="191" formatCode="0.000"/>
    <numFmt numFmtId="192" formatCode="0.0%"/>
    <numFmt numFmtId="193" formatCode="0.000000"/>
    <numFmt numFmtId="194" formatCode="0.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#,##0.000"/>
    <numFmt numFmtId="202" formatCode="#,##0.0_);\(#,##0.0\)"/>
    <numFmt numFmtId="203" formatCode="#,##0.0000"/>
    <numFmt numFmtId="204" formatCode="0.00_);\(0.00\)"/>
    <numFmt numFmtId="205" formatCode="0.0_);\(0.0\)"/>
  </numFmts>
  <fonts count="49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i/>
      <sz val="12"/>
      <name val="GHEA Grapalat"/>
      <family val="3"/>
    </font>
    <font>
      <b/>
      <sz val="10.5"/>
      <name val="GHEA Grapalat"/>
      <family val="3"/>
    </font>
    <font>
      <sz val="10.5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8" fontId="4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8" fontId="5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8" fontId="1" fillId="0" borderId="11" xfId="0" applyNumberFormat="1" applyFont="1" applyBorder="1" applyAlignment="1">
      <alignment vertical="center" wrapText="1"/>
    </xf>
    <xf numFmtId="188" fontId="2" fillId="0" borderId="12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1" fillId="0" borderId="0" xfId="0" applyNumberFormat="1" applyFont="1" applyBorder="1" applyAlignment="1">
      <alignment vertical="center" wrapText="1"/>
    </xf>
    <xf numFmtId="18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Border="1" applyAlignment="1">
      <alignment vertical="center" wrapText="1"/>
    </xf>
    <xf numFmtId="188" fontId="9" fillId="0" borderId="10" xfId="0" applyNumberFormat="1" applyFont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188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88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188" fontId="4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left" vertical="center" wrapText="1"/>
    </xf>
    <xf numFmtId="189" fontId="1" fillId="33" borderId="10" xfId="0" applyNumberFormat="1" applyFont="1" applyFill="1" applyBorder="1" applyAlignment="1">
      <alignment vertical="center" wrapText="1"/>
    </xf>
    <xf numFmtId="204" fontId="4" fillId="0" borderId="10" xfId="0" applyNumberFormat="1" applyFont="1" applyBorder="1" applyAlignment="1">
      <alignment vertical="center" wrapText="1"/>
    </xf>
    <xf numFmtId="204" fontId="5" fillId="0" borderId="10" xfId="0" applyNumberFormat="1" applyFont="1" applyBorder="1" applyAlignment="1">
      <alignment vertical="center" wrapText="1"/>
    </xf>
    <xf numFmtId="204" fontId="3" fillId="0" borderId="10" xfId="0" applyNumberFormat="1" applyFont="1" applyBorder="1" applyAlignment="1">
      <alignment vertical="center" wrapText="1"/>
    </xf>
    <xf numFmtId="205" fontId="4" fillId="0" borderId="10" xfId="0" applyNumberFormat="1" applyFont="1" applyBorder="1" applyAlignment="1">
      <alignment vertical="center" wrapText="1"/>
    </xf>
    <xf numFmtId="205" fontId="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9" fontId="1" fillId="0" borderId="13" xfId="0" applyNumberFormat="1" applyFont="1" applyBorder="1" applyAlignment="1">
      <alignment vertical="center" wrapText="1"/>
    </xf>
    <xf numFmtId="188" fontId="11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88" fontId="1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9" fontId="1" fillId="0" borderId="16" xfId="0" applyNumberFormat="1" applyFont="1" applyFill="1" applyBorder="1" applyAlignment="1">
      <alignment horizontal="center" vertical="center" wrapText="1"/>
    </xf>
    <xf numFmtId="189" fontId="1" fillId="0" borderId="14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Alignment="1">
      <alignment horizontal="right"/>
    </xf>
    <xf numFmtId="189" fontId="1" fillId="0" borderId="13" xfId="0" applyNumberFormat="1" applyFont="1" applyFill="1" applyBorder="1" applyAlignment="1">
      <alignment horizontal="left" vertical="center" wrapText="1"/>
    </xf>
    <xf numFmtId="189" fontId="1" fillId="0" borderId="16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189" fontId="1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zoomScalePageLayoutView="0" workbookViewId="0" topLeftCell="A19">
      <selection activeCell="G21" sqref="G21"/>
    </sheetView>
  </sheetViews>
  <sheetFormatPr defaultColWidth="9.140625" defaultRowHeight="12.75"/>
  <cols>
    <col min="1" max="1" width="3.7109375" style="1" customWidth="1"/>
    <col min="2" max="2" width="25.8515625" style="1" customWidth="1"/>
    <col min="3" max="3" width="11.7109375" style="1" customWidth="1"/>
    <col min="4" max="4" width="7.7109375" style="1" customWidth="1"/>
    <col min="5" max="5" width="12.140625" style="1" customWidth="1"/>
    <col min="6" max="6" width="7.7109375" style="1" customWidth="1"/>
    <col min="7" max="7" width="10.57421875" style="1" customWidth="1"/>
    <col min="8" max="8" width="7.28125" style="1" customWidth="1"/>
    <col min="9" max="9" width="59.57421875" style="1" customWidth="1"/>
    <col min="10" max="10" width="37.00390625" style="1" customWidth="1"/>
    <col min="11" max="16384" width="9.140625" style="1" customWidth="1"/>
  </cols>
  <sheetData>
    <row r="1" ht="26.25" customHeight="1"/>
    <row r="2" spans="1:9" ht="24" customHeight="1">
      <c r="A2" s="77" t="s">
        <v>54</v>
      </c>
      <c r="B2" s="77"/>
      <c r="C2" s="77"/>
      <c r="D2" s="77"/>
      <c r="E2" s="77"/>
      <c r="F2" s="77"/>
      <c r="G2" s="77"/>
      <c r="H2" s="77"/>
      <c r="I2" s="77"/>
    </row>
    <row r="3" spans="1:9" ht="19.5" customHeight="1">
      <c r="A3" s="78" t="s">
        <v>55</v>
      </c>
      <c r="B3" s="78"/>
      <c r="C3" s="78"/>
      <c r="D3" s="78"/>
      <c r="E3" s="78"/>
      <c r="F3" s="78"/>
      <c r="G3" s="78"/>
      <c r="H3" s="78"/>
      <c r="I3" s="78"/>
    </row>
    <row r="4" spans="1:9" ht="25.5" customHeight="1">
      <c r="A4" s="28"/>
      <c r="B4" s="28"/>
      <c r="C4" s="28"/>
      <c r="D4" s="28"/>
      <c r="E4" s="28"/>
      <c r="F4" s="28"/>
      <c r="G4" s="28"/>
      <c r="H4" s="28"/>
      <c r="I4" s="28"/>
    </row>
    <row r="5" spans="5:9" ht="21" customHeight="1">
      <c r="E5" s="16"/>
      <c r="G5" s="79" t="s">
        <v>15</v>
      </c>
      <c r="H5" s="79"/>
      <c r="I5" s="29"/>
    </row>
    <row r="6" spans="1:9" ht="27" customHeight="1">
      <c r="A6" s="68" t="s">
        <v>23</v>
      </c>
      <c r="B6" s="68" t="s">
        <v>43</v>
      </c>
      <c r="C6" s="68" t="s">
        <v>39</v>
      </c>
      <c r="D6" s="66" t="s">
        <v>52</v>
      </c>
      <c r="E6" s="68" t="s">
        <v>50</v>
      </c>
      <c r="F6" s="66" t="s">
        <v>52</v>
      </c>
      <c r="G6" s="70" t="s">
        <v>12</v>
      </c>
      <c r="H6" s="71"/>
      <c r="I6" s="68" t="s">
        <v>16</v>
      </c>
    </row>
    <row r="7" spans="1:9" ht="41.25" customHeight="1">
      <c r="A7" s="69"/>
      <c r="B7" s="69"/>
      <c r="C7" s="69"/>
      <c r="D7" s="67"/>
      <c r="E7" s="69"/>
      <c r="F7" s="67"/>
      <c r="G7" s="59" t="s">
        <v>49</v>
      </c>
      <c r="H7" s="59" t="s">
        <v>13</v>
      </c>
      <c r="I7" s="69"/>
    </row>
    <row r="8" spans="1:9" ht="61.5" customHeight="1">
      <c r="A8" s="30" t="s">
        <v>0</v>
      </c>
      <c r="B8" s="31" t="s">
        <v>20</v>
      </c>
      <c r="C8" s="42">
        <f>C9+C13</f>
        <v>38399.4092</v>
      </c>
      <c r="D8" s="7">
        <f>D9+D13</f>
        <v>100</v>
      </c>
      <c r="E8" s="43">
        <f>E9+E13</f>
        <v>38840.68</v>
      </c>
      <c r="F8" s="7">
        <f>F9+F13</f>
        <v>100</v>
      </c>
      <c r="G8" s="54">
        <f>E8-C8</f>
        <v>441.2707999999984</v>
      </c>
      <c r="H8" s="57">
        <f>E8/C8%-100</f>
        <v>1.1491603886447308</v>
      </c>
      <c r="I8" s="61" t="s">
        <v>56</v>
      </c>
    </row>
    <row r="9" spans="1:9" ht="70.5" customHeight="1">
      <c r="A9" s="32">
        <v>1</v>
      </c>
      <c r="B9" s="33" t="s">
        <v>24</v>
      </c>
      <c r="C9" s="44">
        <f>C10+C11</f>
        <v>31889.848400000003</v>
      </c>
      <c r="D9" s="45">
        <f>C9/C8%</f>
        <v>83.04775793269236</v>
      </c>
      <c r="E9" s="46">
        <f>E10+E11</f>
        <v>32088.530000000002</v>
      </c>
      <c r="F9" s="45">
        <f>E9/E8%</f>
        <v>82.61577809657298</v>
      </c>
      <c r="G9" s="55">
        <f>E9-C9</f>
        <v>198.6815999999999</v>
      </c>
      <c r="H9" s="57">
        <f>E9/C9%-100</f>
        <v>0.6230245986368459</v>
      </c>
      <c r="I9" s="65"/>
    </row>
    <row r="10" spans="1:10" ht="56.25" customHeight="1">
      <c r="A10" s="34">
        <v>1.1</v>
      </c>
      <c r="B10" s="35" t="s">
        <v>25</v>
      </c>
      <c r="C10" s="47">
        <f>(30903537.3-80178.9)/1000</f>
        <v>30823.3584</v>
      </c>
      <c r="D10" s="8">
        <f>C10/C8%</f>
        <v>80.27039749351144</v>
      </c>
      <c r="E10" s="47">
        <v>30940.24</v>
      </c>
      <c r="F10" s="8">
        <f>E10/E8%</f>
        <v>79.65936744670795</v>
      </c>
      <c r="G10" s="56">
        <f>E10-C10</f>
        <v>116.88160000000062</v>
      </c>
      <c r="H10" s="58">
        <f>E10/C10%-100</f>
        <v>0.3791981343603368</v>
      </c>
      <c r="I10" s="24"/>
      <c r="J10" s="60"/>
    </row>
    <row r="11" spans="1:9" ht="75" customHeight="1">
      <c r="A11" s="34">
        <v>1.2</v>
      </c>
      <c r="B11" s="35" t="s">
        <v>58</v>
      </c>
      <c r="C11" s="47">
        <f>80.18+42.43+29.98+195.16+147.01+8.8+31.01+25.39+1.03+14.94+16.5+10.99+343.51+1.49+24.99+84.12+8.96</f>
        <v>1066.4900000000002</v>
      </c>
      <c r="D11" s="8">
        <f>C11/C8%</f>
        <v>2.777360439180924</v>
      </c>
      <c r="E11" s="47">
        <f>101.49+59.7+32.26+202.7+135.34+5.43+3.66+56.62+1.04+14.94+9.7+10.99+368.49+10.24+29.89+95.92+9.88</f>
        <v>1148.2900000000002</v>
      </c>
      <c r="F11" s="8">
        <f>E11/E8%</f>
        <v>2.956410649865039</v>
      </c>
      <c r="G11" s="56">
        <f>E11-C11</f>
        <v>81.79999999999995</v>
      </c>
      <c r="H11" s="58">
        <f>E11/C11%-100</f>
        <v>7.670020347119987</v>
      </c>
      <c r="I11" s="53" t="s">
        <v>59</v>
      </c>
    </row>
    <row r="12" spans="1:9" ht="19.5" customHeight="1">
      <c r="A12" s="36"/>
      <c r="B12" s="37"/>
      <c r="C12" s="48"/>
      <c r="D12" s="8"/>
      <c r="E12" s="8"/>
      <c r="F12" s="8"/>
      <c r="G12" s="56"/>
      <c r="H12" s="56"/>
      <c r="I12" s="25"/>
    </row>
    <row r="13" spans="1:9" ht="75.75" customHeight="1">
      <c r="A13" s="32">
        <v>2</v>
      </c>
      <c r="B13" s="33" t="s">
        <v>18</v>
      </c>
      <c r="C13" s="44">
        <f>C14+C15+C16+C17+C18</f>
        <v>6509.560799999999</v>
      </c>
      <c r="D13" s="45">
        <f>C13/C8%</f>
        <v>16.952242067307637</v>
      </c>
      <c r="E13" s="46">
        <f>E14+E15+E16+E17+E18</f>
        <v>6752.15</v>
      </c>
      <c r="F13" s="45">
        <f>E13/E8%</f>
        <v>17.384221903427026</v>
      </c>
      <c r="G13" s="55">
        <f aca="true" t="shared" si="0" ref="G13:G18">E13-C13</f>
        <v>242.58920000000035</v>
      </c>
      <c r="H13" s="57">
        <f aca="true" t="shared" si="1" ref="H13:H18">E13/C13%-100</f>
        <v>3.726660022900461</v>
      </c>
      <c r="I13" s="26"/>
    </row>
    <row r="14" spans="1:10" ht="256.5" customHeight="1">
      <c r="A14" s="36">
        <v>2.1</v>
      </c>
      <c r="B14" s="35" t="s">
        <v>38</v>
      </c>
      <c r="C14" s="47">
        <v>2921.437</v>
      </c>
      <c r="D14" s="8">
        <f>C14/C8%</f>
        <v>7.608025906815253</v>
      </c>
      <c r="E14" s="47">
        <v>3075.85</v>
      </c>
      <c r="F14" s="8">
        <f>E14/E8%</f>
        <v>7.919145596833012</v>
      </c>
      <c r="G14" s="56">
        <f t="shared" si="0"/>
        <v>154.413</v>
      </c>
      <c r="H14" s="58">
        <f t="shared" si="1"/>
        <v>5.285515313183211</v>
      </c>
      <c r="I14" s="41" t="s">
        <v>53</v>
      </c>
      <c r="J14" s="60"/>
    </row>
    <row r="15" spans="1:9" ht="60.75" customHeight="1">
      <c r="A15" s="36" t="s">
        <v>27</v>
      </c>
      <c r="B15" s="35" t="s">
        <v>3</v>
      </c>
      <c r="C15" s="47">
        <f>763.55+68.6+310.72</f>
        <v>1142.87</v>
      </c>
      <c r="D15" s="8">
        <f>C15/C8%</f>
        <v>2.9762697494835413</v>
      </c>
      <c r="E15" s="47">
        <f>808.29+61.4+295.3</f>
        <v>1164.99</v>
      </c>
      <c r="F15" s="8">
        <f>E15/E8%</f>
        <v>2.9994068075018254</v>
      </c>
      <c r="G15" s="56">
        <f t="shared" si="0"/>
        <v>22.12000000000012</v>
      </c>
      <c r="H15" s="58">
        <f t="shared" si="1"/>
        <v>1.9354782258699714</v>
      </c>
      <c r="I15" s="27" t="s">
        <v>57</v>
      </c>
    </row>
    <row r="16" spans="1:9" ht="157.5" customHeight="1">
      <c r="A16" s="36" t="s">
        <v>28</v>
      </c>
      <c r="B16" s="35" t="s">
        <v>33</v>
      </c>
      <c r="C16" s="47">
        <v>1183.3999</v>
      </c>
      <c r="D16" s="8">
        <f>C16/C8%</f>
        <v>3.081817987970502</v>
      </c>
      <c r="E16" s="47">
        <v>938.87</v>
      </c>
      <c r="F16" s="8">
        <f>E16/E8%</f>
        <v>2.417233683859294</v>
      </c>
      <c r="G16" s="56">
        <f t="shared" si="0"/>
        <v>-244.52989999999988</v>
      </c>
      <c r="H16" s="58">
        <f t="shared" si="1"/>
        <v>-20.663336206129472</v>
      </c>
      <c r="I16" s="27" t="s">
        <v>60</v>
      </c>
    </row>
    <row r="17" spans="1:13" ht="27">
      <c r="A17" s="36" t="s">
        <v>29</v>
      </c>
      <c r="B17" s="35" t="s">
        <v>32</v>
      </c>
      <c r="C17" s="47">
        <v>543.5239</v>
      </c>
      <c r="D17" s="8">
        <f>C17/C8%</f>
        <v>1.4154486001831508</v>
      </c>
      <c r="E17" s="47">
        <v>684.79</v>
      </c>
      <c r="F17" s="8">
        <f>E17/E8%</f>
        <v>1.7630741789278663</v>
      </c>
      <c r="G17" s="56">
        <f t="shared" si="0"/>
        <v>141.26609999999994</v>
      </c>
      <c r="H17" s="58">
        <f t="shared" si="1"/>
        <v>25.990779798275653</v>
      </c>
      <c r="I17" s="72" t="s">
        <v>61</v>
      </c>
      <c r="M17" s="27"/>
    </row>
    <row r="18" spans="1:13" ht="40.5">
      <c r="A18" s="36" t="s">
        <v>30</v>
      </c>
      <c r="B18" s="35" t="s">
        <v>31</v>
      </c>
      <c r="C18" s="47">
        <v>718.33</v>
      </c>
      <c r="D18" s="8">
        <f>C18/C8%</f>
        <v>1.8706798228551913</v>
      </c>
      <c r="E18" s="47">
        <v>887.65</v>
      </c>
      <c r="F18" s="8">
        <f>E18/E8%</f>
        <v>2.2853616363050286</v>
      </c>
      <c r="G18" s="56">
        <f t="shared" si="0"/>
        <v>169.31999999999994</v>
      </c>
      <c r="H18" s="58">
        <f t="shared" si="1"/>
        <v>23.571339078139573</v>
      </c>
      <c r="I18" s="73"/>
      <c r="M18" s="24"/>
    </row>
    <row r="19" spans="1:9" ht="8.25" customHeight="1">
      <c r="A19" s="36"/>
      <c r="B19" s="37"/>
      <c r="C19" s="48"/>
      <c r="D19" s="8"/>
      <c r="E19" s="8"/>
      <c r="F19" s="8"/>
      <c r="G19" s="56"/>
      <c r="H19" s="56"/>
      <c r="I19" s="25"/>
    </row>
    <row r="20" spans="1:13" ht="114">
      <c r="A20" s="39" t="s">
        <v>1</v>
      </c>
      <c r="B20" s="38" t="s">
        <v>44</v>
      </c>
      <c r="C20" s="42">
        <f>C21+C24</f>
        <v>2787.8423</v>
      </c>
      <c r="D20" s="8">
        <f>C20/C20%</f>
        <v>100</v>
      </c>
      <c r="E20" s="43">
        <f>E21+E24</f>
        <v>3456.9</v>
      </c>
      <c r="F20" s="8">
        <f>E20/E20%</f>
        <v>100</v>
      </c>
      <c r="G20" s="54">
        <f>E20-C20</f>
        <v>669.0577000000003</v>
      </c>
      <c r="H20" s="57">
        <f>E20/C20%-100</f>
        <v>23.999122905911875</v>
      </c>
      <c r="I20" s="75" t="s">
        <v>63</v>
      </c>
      <c r="M20" s="27"/>
    </row>
    <row r="21" spans="1:9" ht="64.5" customHeight="1">
      <c r="A21" s="39">
        <v>1</v>
      </c>
      <c r="B21" s="33" t="s">
        <v>17</v>
      </c>
      <c r="C21" s="42">
        <f>C22+C23</f>
        <v>2747.2414999999996</v>
      </c>
      <c r="D21" s="7">
        <f>C21/C20%</f>
        <v>98.54364789572207</v>
      </c>
      <c r="E21" s="43">
        <f>E22+E23</f>
        <v>3380.4500000000003</v>
      </c>
      <c r="F21" s="7">
        <f>E21/E20%</f>
        <v>97.7884810089965</v>
      </c>
      <c r="G21" s="54">
        <f>G22+G23</f>
        <v>633.2085000000003</v>
      </c>
      <c r="H21" s="57">
        <f>E21/C21%-100</f>
        <v>23.048883762130146</v>
      </c>
      <c r="I21" s="76"/>
    </row>
    <row r="22" spans="1:9" ht="40.5">
      <c r="A22" s="36">
        <v>1.1</v>
      </c>
      <c r="B22" s="35" t="s">
        <v>19</v>
      </c>
      <c r="C22" s="49">
        <v>2682.932</v>
      </c>
      <c r="D22" s="8">
        <f>C22/C20%</f>
        <v>96.23686390008503</v>
      </c>
      <c r="E22" s="49">
        <v>3297.9</v>
      </c>
      <c r="F22" s="8">
        <f>E22/E20%</f>
        <v>95.40050334114379</v>
      </c>
      <c r="G22" s="56">
        <f>E22-C22</f>
        <v>614.9680000000003</v>
      </c>
      <c r="H22" s="58">
        <f>E22/C22%-100</f>
        <v>22.921490369491295</v>
      </c>
      <c r="I22" s="80"/>
    </row>
    <row r="23" spans="1:9" ht="26.25" customHeight="1">
      <c r="A23" s="36">
        <v>1.2</v>
      </c>
      <c r="B23" s="35" t="s">
        <v>26</v>
      </c>
      <c r="C23" s="49">
        <v>64.3095</v>
      </c>
      <c r="D23" s="8">
        <f>C23/C20%</f>
        <v>2.306783995637056</v>
      </c>
      <c r="E23" s="49">
        <f>0.7+17.03+64.82</f>
        <v>82.55</v>
      </c>
      <c r="F23" s="8">
        <f>E23/E20%</f>
        <v>2.3879776678527</v>
      </c>
      <c r="G23" s="56">
        <f>E23-C23</f>
        <v>18.240499999999997</v>
      </c>
      <c r="H23" s="58">
        <f>E23/C23%-100</f>
        <v>28.36361657297911</v>
      </c>
      <c r="I23" s="75" t="s">
        <v>62</v>
      </c>
    </row>
    <row r="24" spans="1:9" ht="51.75" customHeight="1">
      <c r="A24" s="39">
        <v>2</v>
      </c>
      <c r="B24" s="33" t="s">
        <v>45</v>
      </c>
      <c r="C24" s="50">
        <v>40.6008</v>
      </c>
      <c r="D24" s="8">
        <f>C24/C20%</f>
        <v>1.4563521042779215</v>
      </c>
      <c r="E24" s="47">
        <v>76.45</v>
      </c>
      <c r="F24" s="8">
        <f>E24/E20%</f>
        <v>2.2115189910035</v>
      </c>
      <c r="G24" s="56">
        <f>E24-C24</f>
        <v>35.8492</v>
      </c>
      <c r="H24" s="58">
        <f>E24/C24%-100</f>
        <v>88.29678232941225</v>
      </c>
      <c r="I24" s="76"/>
    </row>
    <row r="25" spans="1:9" ht="4.5" customHeight="1">
      <c r="A25" s="36"/>
      <c r="B25" s="35"/>
      <c r="C25" s="48"/>
      <c r="D25" s="8"/>
      <c r="E25" s="8"/>
      <c r="F25" s="8"/>
      <c r="G25" s="56"/>
      <c r="H25" s="56"/>
      <c r="I25" s="25"/>
    </row>
    <row r="26" spans="1:9" ht="83.25" customHeight="1">
      <c r="A26" s="39" t="s">
        <v>2</v>
      </c>
      <c r="B26" s="38" t="s">
        <v>21</v>
      </c>
      <c r="C26" s="43">
        <v>236.22</v>
      </c>
      <c r="D26" s="51">
        <v>100</v>
      </c>
      <c r="E26" s="43">
        <v>236.21</v>
      </c>
      <c r="F26" s="51">
        <v>100</v>
      </c>
      <c r="G26" s="54">
        <f aca="true" t="shared" si="2" ref="G26:G33">E26-C26</f>
        <v>-0.009999999999990905</v>
      </c>
      <c r="H26" s="57">
        <f aca="true" t="shared" si="3" ref="H26:H33">E26/C26%-100</f>
        <v>-0.004233341800016888</v>
      </c>
      <c r="I26" s="25" t="s">
        <v>51</v>
      </c>
    </row>
    <row r="27" spans="1:9" ht="51.75" customHeight="1">
      <c r="A27" s="39" t="s">
        <v>8</v>
      </c>
      <c r="B27" s="38" t="s">
        <v>22</v>
      </c>
      <c r="C27" s="43">
        <v>69.25</v>
      </c>
      <c r="D27" s="51">
        <v>100</v>
      </c>
      <c r="E27" s="43">
        <v>71.08</v>
      </c>
      <c r="F27" s="51">
        <v>100</v>
      </c>
      <c r="G27" s="54">
        <f t="shared" si="2"/>
        <v>1.8299999999999983</v>
      </c>
      <c r="H27" s="57">
        <f t="shared" si="3"/>
        <v>2.6425992779783343</v>
      </c>
      <c r="I27" s="25" t="s">
        <v>46</v>
      </c>
    </row>
    <row r="28" spans="1:9" ht="67.5" customHeight="1">
      <c r="A28" s="39" t="s">
        <v>9</v>
      </c>
      <c r="B28" s="38" t="s">
        <v>42</v>
      </c>
      <c r="C28" s="43">
        <v>1058.43</v>
      </c>
      <c r="D28" s="51">
        <v>100</v>
      </c>
      <c r="E28" s="43">
        <v>1060.9</v>
      </c>
      <c r="F28" s="51">
        <v>100</v>
      </c>
      <c r="G28" s="54">
        <f t="shared" si="2"/>
        <v>2.4700000000000273</v>
      </c>
      <c r="H28" s="57">
        <f t="shared" si="3"/>
        <v>0.23336451158792215</v>
      </c>
      <c r="I28" s="64" t="s">
        <v>47</v>
      </c>
    </row>
    <row r="29" spans="1:9" ht="54" customHeight="1">
      <c r="A29" s="39" t="s">
        <v>10</v>
      </c>
      <c r="B29" s="38" t="s">
        <v>34</v>
      </c>
      <c r="C29" s="43">
        <v>3.7</v>
      </c>
      <c r="D29" s="51">
        <v>100</v>
      </c>
      <c r="E29" s="43">
        <v>0</v>
      </c>
      <c r="F29" s="51">
        <v>100</v>
      </c>
      <c r="G29" s="54">
        <f t="shared" si="2"/>
        <v>-3.7</v>
      </c>
      <c r="H29" s="57">
        <v>100</v>
      </c>
      <c r="I29" s="40"/>
    </row>
    <row r="30" spans="1:9" ht="28.5">
      <c r="A30" s="39" t="s">
        <v>11</v>
      </c>
      <c r="B30" s="38" t="s">
        <v>35</v>
      </c>
      <c r="C30" s="43">
        <v>230.71</v>
      </c>
      <c r="D30" s="51">
        <v>100</v>
      </c>
      <c r="E30" s="43">
        <v>206.23</v>
      </c>
      <c r="F30" s="51">
        <v>100</v>
      </c>
      <c r="G30" s="54">
        <f t="shared" si="2"/>
        <v>-24.480000000000018</v>
      </c>
      <c r="H30" s="57">
        <f t="shared" si="3"/>
        <v>-10.610723419010895</v>
      </c>
      <c r="I30" s="52"/>
    </row>
    <row r="31" spans="1:9" ht="192" customHeight="1">
      <c r="A31" s="39" t="s">
        <v>37</v>
      </c>
      <c r="B31" s="38" t="s">
        <v>36</v>
      </c>
      <c r="C31" s="43">
        <v>12.85</v>
      </c>
      <c r="D31" s="51">
        <v>100</v>
      </c>
      <c r="E31" s="43">
        <v>24.29</v>
      </c>
      <c r="F31" s="51">
        <v>100</v>
      </c>
      <c r="G31" s="54">
        <f t="shared" si="2"/>
        <v>11.44</v>
      </c>
      <c r="H31" s="57">
        <f t="shared" si="3"/>
        <v>89.0272373540856</v>
      </c>
      <c r="I31" s="40"/>
    </row>
    <row r="32" spans="1:9" ht="64.5" customHeight="1">
      <c r="A32" s="39" t="s">
        <v>40</v>
      </c>
      <c r="B32" s="38" t="s">
        <v>41</v>
      </c>
      <c r="C32" s="51"/>
      <c r="D32" s="51"/>
      <c r="E32" s="43">
        <v>129.54</v>
      </c>
      <c r="F32" s="51">
        <v>100</v>
      </c>
      <c r="G32" s="54">
        <f t="shared" si="2"/>
        <v>129.54</v>
      </c>
      <c r="H32" s="57">
        <v>100</v>
      </c>
      <c r="I32" s="40" t="s">
        <v>48</v>
      </c>
    </row>
    <row r="33" spans="1:9" ht="21" customHeight="1">
      <c r="A33" s="39"/>
      <c r="B33" s="5" t="s">
        <v>6</v>
      </c>
      <c r="C33" s="43">
        <f>C8+C20+C26+C27+C28+C29+C30+C31+C32</f>
        <v>42798.411499999995</v>
      </c>
      <c r="D33" s="8"/>
      <c r="E33" s="43">
        <f>E8+E20+E26+E27+E28+E29+E30+E31+E32</f>
        <v>44025.83000000001</v>
      </c>
      <c r="F33" s="8"/>
      <c r="G33" s="54">
        <f t="shared" si="2"/>
        <v>1227.4185000000143</v>
      </c>
      <c r="H33" s="57">
        <f t="shared" si="3"/>
        <v>2.8679066745269495</v>
      </c>
      <c r="I33" s="25"/>
    </row>
    <row r="34" spans="1:9" ht="35.25" customHeight="1">
      <c r="A34" s="20"/>
      <c r="B34" s="21"/>
      <c r="C34" s="22"/>
      <c r="D34" s="22"/>
      <c r="E34" s="22"/>
      <c r="F34" s="22"/>
      <c r="G34" s="22"/>
      <c r="H34" s="22"/>
      <c r="I34" s="23"/>
    </row>
    <row r="35" spans="1:9" ht="17.25">
      <c r="A35" s="6"/>
      <c r="B35" s="2"/>
      <c r="C35" s="3"/>
      <c r="D35" s="13"/>
      <c r="E35" s="62"/>
      <c r="F35" s="62"/>
      <c r="G35" s="62"/>
      <c r="H35" s="62"/>
      <c r="I35" s="63" t="s">
        <v>7</v>
      </c>
    </row>
    <row r="36" spans="1:9" ht="36" customHeight="1" hidden="1">
      <c r="A36" s="11"/>
      <c r="B36" s="9" t="s">
        <v>4</v>
      </c>
      <c r="C36" s="8"/>
      <c r="D36" s="8"/>
      <c r="E36" s="8">
        <v>0</v>
      </c>
      <c r="F36" s="8"/>
      <c r="G36" s="8">
        <f>E36-C36</f>
        <v>0</v>
      </c>
      <c r="H36" s="14" t="s">
        <v>14</v>
      </c>
      <c r="I36" s="17"/>
    </row>
    <row r="37" spans="1:9" ht="49.5" hidden="1">
      <c r="A37" s="11"/>
      <c r="B37" s="9" t="s">
        <v>5</v>
      </c>
      <c r="C37" s="8"/>
      <c r="D37" s="8"/>
      <c r="E37" s="8">
        <v>0</v>
      </c>
      <c r="F37" s="8"/>
      <c r="G37" s="8">
        <f>E37-C37</f>
        <v>0</v>
      </c>
      <c r="H37" s="14" t="s">
        <v>14</v>
      </c>
      <c r="I37" s="17"/>
    </row>
    <row r="38" spans="1:9" ht="37.5" customHeight="1" hidden="1">
      <c r="A38" s="11"/>
      <c r="B38" s="10" t="s">
        <v>6</v>
      </c>
      <c r="C38" s="7" t="e">
        <f>C8+C20+#REF!+C26+C27+C28+#REF!</f>
        <v>#REF!</v>
      </c>
      <c r="D38" s="7"/>
      <c r="E38" s="7" t="e">
        <f>E8+E20+#REF!+E26+E27+E28+#REF!</f>
        <v>#REF!</v>
      </c>
      <c r="F38" s="7"/>
      <c r="G38" s="7" t="e">
        <f>E38-C38</f>
        <v>#REF!</v>
      </c>
      <c r="H38" s="7" t="e">
        <f>E38/C38%-100</f>
        <v>#REF!</v>
      </c>
      <c r="I38" s="18"/>
    </row>
    <row r="39" spans="1:9" ht="10.5" customHeight="1" hidden="1">
      <c r="A39" s="5"/>
      <c r="B39" s="4"/>
      <c r="C39" s="19"/>
      <c r="D39" s="19"/>
      <c r="E39" s="19"/>
      <c r="F39" s="19"/>
      <c r="G39" s="19"/>
      <c r="H39" s="19"/>
      <c r="I39" s="19"/>
    </row>
    <row r="40" spans="1:9" ht="16.5">
      <c r="A40" s="12"/>
      <c r="B40" s="2"/>
      <c r="C40" s="3"/>
      <c r="D40" s="3"/>
      <c r="E40" s="3"/>
      <c r="F40" s="3"/>
      <c r="G40" s="3"/>
      <c r="H40" s="3"/>
      <c r="I40" s="3"/>
    </row>
    <row r="41" spans="1:9" ht="16.5">
      <c r="A41" s="12"/>
      <c r="B41" s="2"/>
      <c r="C41" s="3"/>
      <c r="D41" s="3"/>
      <c r="E41" s="3"/>
      <c r="F41" s="3"/>
      <c r="G41" s="3"/>
      <c r="H41" s="3"/>
      <c r="I41" s="3"/>
    </row>
    <row r="42" spans="1:9" ht="16.5" hidden="1">
      <c r="A42" s="6"/>
      <c r="B42" s="2"/>
      <c r="C42" s="3"/>
      <c r="D42" s="13"/>
      <c r="E42" s="74" t="s">
        <v>7</v>
      </c>
      <c r="F42" s="74"/>
      <c r="G42" s="74"/>
      <c r="H42" s="74"/>
      <c r="I42" s="74"/>
    </row>
    <row r="43" spans="1:9" ht="16.5">
      <c r="A43" s="6"/>
      <c r="B43" s="2"/>
      <c r="C43" s="3"/>
      <c r="D43" s="3"/>
      <c r="E43" s="3"/>
      <c r="F43" s="3"/>
      <c r="G43" s="3"/>
      <c r="H43" s="3"/>
      <c r="I43" s="3"/>
    </row>
    <row r="44" spans="1:9" ht="16.5">
      <c r="A44" s="6"/>
      <c r="B44" s="2"/>
      <c r="C44" s="3"/>
      <c r="D44" s="3"/>
      <c r="E44" s="3"/>
      <c r="F44" s="3"/>
      <c r="G44" s="3"/>
      <c r="H44" s="3"/>
      <c r="I44" s="3"/>
    </row>
    <row r="45" spans="1:9" ht="16.5">
      <c r="A45" s="6"/>
      <c r="B45" s="2"/>
      <c r="C45" s="3"/>
      <c r="D45" s="3"/>
      <c r="E45" s="3"/>
      <c r="F45" s="3"/>
      <c r="G45" s="3"/>
      <c r="H45" s="3"/>
      <c r="I45" s="3"/>
    </row>
    <row r="46" spans="1:9" ht="16.5">
      <c r="A46" s="6"/>
      <c r="B46" s="2"/>
      <c r="C46" s="3"/>
      <c r="D46" s="3"/>
      <c r="E46" s="3"/>
      <c r="F46" s="3"/>
      <c r="G46" s="3"/>
      <c r="H46" s="3"/>
      <c r="I46" s="3"/>
    </row>
    <row r="47" spans="1:10" ht="16.5">
      <c r="A47" s="6"/>
      <c r="B47" s="2"/>
      <c r="C47" s="3"/>
      <c r="D47" s="3"/>
      <c r="E47" s="3"/>
      <c r="F47" s="3"/>
      <c r="G47" s="3"/>
      <c r="H47" s="3"/>
      <c r="I47" s="3"/>
      <c r="J47" s="15"/>
    </row>
    <row r="48" spans="1:10" ht="16.5">
      <c r="A48" s="6"/>
      <c r="B48" s="2"/>
      <c r="C48" s="3"/>
      <c r="D48" s="3"/>
      <c r="E48" s="3"/>
      <c r="F48" s="3"/>
      <c r="G48" s="3"/>
      <c r="H48" s="3"/>
      <c r="I48" s="3"/>
      <c r="J48" s="15"/>
    </row>
    <row r="49" spans="1:10" ht="16.5">
      <c r="A49" s="6"/>
      <c r="B49" s="2"/>
      <c r="C49" s="3"/>
      <c r="D49" s="3"/>
      <c r="E49" s="3"/>
      <c r="F49" s="3"/>
      <c r="G49" s="3"/>
      <c r="H49" s="3"/>
      <c r="I49" s="3"/>
      <c r="J49" s="15"/>
    </row>
    <row r="50" spans="1:10" ht="16.5">
      <c r="A50" s="6"/>
      <c r="B50" s="2"/>
      <c r="C50" s="3"/>
      <c r="D50" s="3"/>
      <c r="E50" s="3"/>
      <c r="F50" s="3"/>
      <c r="G50" s="3"/>
      <c r="H50" s="3"/>
      <c r="I50" s="3"/>
      <c r="J50" s="15"/>
    </row>
    <row r="51" spans="1:10" ht="16.5">
      <c r="A51" s="6"/>
      <c r="B51" s="2"/>
      <c r="C51" s="3"/>
      <c r="D51" s="3"/>
      <c r="E51" s="3"/>
      <c r="F51" s="3"/>
      <c r="G51" s="3"/>
      <c r="H51" s="3"/>
      <c r="I51" s="3"/>
      <c r="J51" s="15"/>
    </row>
    <row r="52" spans="1:10" ht="16.5">
      <c r="A52" s="6"/>
      <c r="B52" s="2"/>
      <c r="C52" s="3"/>
      <c r="D52" s="3"/>
      <c r="E52" s="3"/>
      <c r="F52" s="3"/>
      <c r="G52" s="3"/>
      <c r="H52" s="3"/>
      <c r="I52" s="3"/>
      <c r="J52" s="15"/>
    </row>
    <row r="53" spans="1:9" ht="16.5">
      <c r="A53" s="6"/>
      <c r="B53" s="2"/>
      <c r="C53" s="3"/>
      <c r="D53" s="3"/>
      <c r="E53" s="3"/>
      <c r="F53" s="3"/>
      <c r="G53" s="3"/>
      <c r="H53" s="3"/>
      <c r="I53" s="3"/>
    </row>
    <row r="54" spans="1:9" ht="16.5">
      <c r="A54" s="6"/>
      <c r="B54" s="2"/>
      <c r="C54" s="3"/>
      <c r="D54" s="3"/>
      <c r="E54" s="3"/>
      <c r="F54" s="3"/>
      <c r="G54" s="3"/>
      <c r="H54" s="3"/>
      <c r="I54" s="3"/>
    </row>
    <row r="55" spans="1:9" ht="16.5">
      <c r="A55" s="6"/>
      <c r="B55" s="2"/>
      <c r="C55" s="3"/>
      <c r="D55" s="3"/>
      <c r="E55" s="3"/>
      <c r="F55" s="3"/>
      <c r="G55" s="3"/>
      <c r="H55" s="3"/>
      <c r="I55" s="3"/>
    </row>
    <row r="56" spans="1:9" ht="16.5">
      <c r="A56" s="6"/>
      <c r="B56" s="2"/>
      <c r="C56" s="3"/>
      <c r="D56" s="3"/>
      <c r="E56" s="3"/>
      <c r="F56" s="3"/>
      <c r="G56" s="3"/>
      <c r="H56" s="3"/>
      <c r="I56" s="3"/>
    </row>
    <row r="57" ht="16.5">
      <c r="A57" s="6"/>
    </row>
    <row r="58" ht="16.5">
      <c r="A58" s="6"/>
    </row>
    <row r="59" ht="16.5">
      <c r="A59" s="6"/>
    </row>
    <row r="60" ht="16.5">
      <c r="A60" s="6"/>
    </row>
    <row r="61" ht="16.5">
      <c r="A61" s="6"/>
    </row>
    <row r="62" ht="16.5">
      <c r="A62" s="6"/>
    </row>
    <row r="63" ht="16.5">
      <c r="A63" s="6"/>
    </row>
    <row r="64" ht="16.5">
      <c r="A64" s="6"/>
    </row>
    <row r="65" ht="16.5">
      <c r="A65" s="6"/>
    </row>
    <row r="66" ht="16.5">
      <c r="A66" s="6"/>
    </row>
    <row r="67" ht="16.5">
      <c r="A67" s="6"/>
    </row>
    <row r="68" ht="16.5">
      <c r="A68" s="6"/>
    </row>
    <row r="69" ht="16.5">
      <c r="A69" s="6"/>
    </row>
    <row r="70" ht="16.5">
      <c r="A70" s="6"/>
    </row>
    <row r="71" ht="16.5">
      <c r="A71" s="6"/>
    </row>
  </sheetData>
  <sheetProtection/>
  <mergeCells count="15">
    <mergeCell ref="A2:I2"/>
    <mergeCell ref="A3:I3"/>
    <mergeCell ref="G5:H5"/>
    <mergeCell ref="A6:A7"/>
    <mergeCell ref="B6:B7"/>
    <mergeCell ref="C6:C7"/>
    <mergeCell ref="I20:I22"/>
    <mergeCell ref="D6:D7"/>
    <mergeCell ref="E6:E7"/>
    <mergeCell ref="F6:F7"/>
    <mergeCell ref="G6:H6"/>
    <mergeCell ref="I17:I18"/>
    <mergeCell ref="E42:I42"/>
    <mergeCell ref="I6:I7"/>
    <mergeCell ref="I23:I24"/>
  </mergeCells>
  <printOptions/>
  <pageMargins left="0.2" right="0.2" top="0.27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2017-07-11T05:57:40Z</cp:lastPrinted>
  <dcterms:created xsi:type="dcterms:W3CDTF">1996-10-08T23:32:33Z</dcterms:created>
  <dcterms:modified xsi:type="dcterms:W3CDTF">2017-07-11T07:02:58Z</dcterms:modified>
  <cp:category/>
  <cp:version/>
  <cp:contentType/>
  <cp:contentStatus/>
</cp:coreProperties>
</file>